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monkoch/Desktop/"/>
    </mc:Choice>
  </mc:AlternateContent>
  <xr:revisionPtr revIDLastSave="0" documentId="8_{AD7D646E-D18D-1D45-B1CB-1F0C0095F21D}" xr6:coauthVersionLast="47" xr6:coauthVersionMax="47" xr10:uidLastSave="{00000000-0000-0000-0000-000000000000}"/>
  <workbookProtection lockStructure="1"/>
  <bookViews>
    <workbookView xWindow="4840" yWindow="1560" windowWidth="260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2" i="1"/>
  <c r="H9" i="1"/>
  <c r="H13" i="1"/>
  <c r="H29" i="1"/>
  <c r="H33" i="1"/>
  <c r="H36" i="1"/>
  <c r="F41" i="1"/>
  <c r="G41" i="1"/>
  <c r="H41" i="1"/>
  <c r="F53" i="1"/>
  <c r="G53" i="1"/>
  <c r="H53" i="1"/>
  <c r="H8" i="1"/>
  <c r="G18" i="1"/>
  <c r="H18" i="1"/>
  <c r="F18" i="1"/>
  <c r="G9" i="1"/>
  <c r="H12" i="1"/>
  <c r="G13" i="1"/>
  <c r="G16" i="1"/>
  <c r="H16" i="1"/>
  <c r="F17" i="1"/>
  <c r="G17" i="1"/>
  <c r="H17" i="1"/>
  <c r="G21" i="1"/>
  <c r="H21" i="1"/>
  <c r="G22" i="1"/>
  <c r="H22" i="1"/>
  <c r="I22" i="1"/>
  <c r="G23" i="1"/>
  <c r="H23" i="1"/>
  <c r="I23" i="1"/>
  <c r="G24" i="1"/>
  <c r="H24" i="1"/>
  <c r="I24" i="1"/>
  <c r="G25" i="1"/>
  <c r="H25" i="1"/>
  <c r="G26" i="1"/>
  <c r="H26" i="1"/>
  <c r="G27" i="1"/>
  <c r="H27" i="1"/>
  <c r="G28" i="1"/>
  <c r="H28" i="1"/>
  <c r="G29" i="1"/>
  <c r="G30" i="1"/>
  <c r="H30" i="1"/>
  <c r="G31" i="1"/>
  <c r="H31" i="1"/>
  <c r="G32" i="1"/>
  <c r="H32" i="1"/>
  <c r="G33" i="1"/>
  <c r="G35" i="1"/>
  <c r="H35" i="1"/>
  <c r="G36" i="1"/>
  <c r="G40" i="1"/>
  <c r="H40" i="1"/>
  <c r="G45" i="1"/>
  <c r="H45" i="1"/>
  <c r="I45" i="1"/>
  <c r="G46" i="1"/>
  <c r="H46" i="1"/>
  <c r="G48" i="1"/>
  <c r="H48" i="1"/>
  <c r="G49" i="1"/>
  <c r="G52" i="1"/>
  <c r="H52" i="1"/>
  <c r="F46" i="1"/>
  <c r="F36" i="1"/>
  <c r="F33" i="1"/>
  <c r="F29" i="1"/>
  <c r="F60" i="1"/>
  <c r="F13" i="1"/>
  <c r="F9" i="1"/>
  <c r="E60" i="1"/>
  <c r="H57" i="1"/>
  <c r="I57" i="1"/>
  <c r="H59" i="1"/>
  <c r="I59" i="1"/>
  <c r="H58" i="1"/>
  <c r="I58" i="1"/>
  <c r="C21" i="1"/>
  <c r="C22" i="1"/>
  <c r="I13" i="1"/>
  <c r="I41" i="1"/>
  <c r="I40" i="1"/>
  <c r="H49" i="1"/>
  <c r="I49" i="1"/>
  <c r="I48" i="1"/>
  <c r="I52" i="1"/>
  <c r="I32" i="1"/>
  <c r="I30" i="1"/>
  <c r="I29" i="1"/>
  <c r="I27" i="1"/>
  <c r="I26" i="1"/>
  <c r="I46" i="1"/>
  <c r="I18" i="1"/>
  <c r="I53" i="1"/>
  <c r="I33" i="1"/>
  <c r="I17" i="1"/>
  <c r="I9" i="1"/>
  <c r="I35" i="1"/>
  <c r="I28" i="1"/>
  <c r="I25" i="1"/>
  <c r="I21" i="1"/>
  <c r="I16" i="1"/>
  <c r="G60" i="1"/>
  <c r="I36" i="1"/>
  <c r="I8" i="1"/>
  <c r="I12" i="1"/>
  <c r="I31" i="1"/>
  <c r="H60" i="1"/>
  <c r="I60" i="1"/>
  <c r="I61" i="1"/>
  <c r="H73" i="1"/>
  <c r="H74" i="1"/>
</calcChain>
</file>

<file path=xl/sharedStrings.xml><?xml version="1.0" encoding="utf-8"?>
<sst xmlns="http://schemas.openxmlformats.org/spreadsheetml/2006/main" count="147" uniqueCount="108">
  <si>
    <t xml:space="preserve">Date </t>
  </si>
  <si>
    <t>1 Queenbed</t>
  </si>
  <si>
    <t>$/ Night</t>
  </si>
  <si>
    <t>Mesquite Farmhouse</t>
  </si>
  <si>
    <t>1 Kingbed</t>
  </si>
  <si>
    <t>Swiss Logcabins</t>
  </si>
  <si>
    <t>Guest</t>
  </si>
  <si>
    <t>Interlaken</t>
  </si>
  <si>
    <t>Barons Log Cabin</t>
  </si>
  <si>
    <t xml:space="preserve">Veranda Suite </t>
  </si>
  <si>
    <t>1 queen sofa slepper</t>
  </si>
  <si>
    <t>nights</t>
  </si>
  <si>
    <t>1 queen sofa sleeper</t>
  </si>
  <si>
    <t>optional</t>
  </si>
  <si>
    <t>2 Queenbed</t>
  </si>
  <si>
    <t>additional guest</t>
  </si>
  <si>
    <t>Zermatt</t>
  </si>
  <si>
    <t xml:space="preserve">Jacuzzi Suite </t>
  </si>
  <si>
    <t>One bedroom, living room</t>
  </si>
  <si>
    <t>Group</t>
  </si>
  <si>
    <t xml:space="preserve">Daniel@baronscreekside.com  </t>
  </si>
  <si>
    <t>830 990 4048</t>
  </si>
  <si>
    <t>Downpayment</t>
  </si>
  <si>
    <t>20 % when making reservation / non refundable</t>
  </si>
  <si>
    <t>Cancellation</t>
  </si>
  <si>
    <t>Rest</t>
  </si>
  <si>
    <r>
      <t xml:space="preserve">all: </t>
    </r>
    <r>
      <rPr>
        <sz val="11"/>
        <rFont val="Arial"/>
        <family val="2"/>
      </rPr>
      <t>bedroom/ living room</t>
    </r>
  </si>
  <si>
    <t>Geneva</t>
  </si>
  <si>
    <t>13 % tax</t>
  </si>
  <si>
    <t>incl. tax</t>
  </si>
  <si>
    <t>Total  / stay</t>
  </si>
  <si>
    <t xml:space="preserve"> Barons CreekSide</t>
  </si>
  <si>
    <t>Special preparation if needed are charged based on time, need to be discussed</t>
  </si>
  <si>
    <t>Lucerne</t>
  </si>
  <si>
    <t>Meals:</t>
  </si>
  <si>
    <t>We provide Coffee/Tea/Juice in every cabin but no meals as you have kitchen/kitchenettes in all cabins</t>
  </si>
  <si>
    <t>Phone</t>
  </si>
  <si>
    <t xml:space="preserve">The Victorian </t>
  </si>
  <si>
    <t>Total guest</t>
  </si>
  <si>
    <t>The "Wasserfall"</t>
  </si>
  <si>
    <t>Grindelwald</t>
  </si>
  <si>
    <t>1 Kingbed &amp; sofa bed</t>
  </si>
  <si>
    <t>1 BR ( 1 twin, 1 queen, share bath)</t>
  </si>
  <si>
    <t>Morgarten</t>
  </si>
  <si>
    <t>Davos</t>
  </si>
  <si>
    <t>60 days before arrival</t>
  </si>
  <si>
    <t>Zug</t>
  </si>
  <si>
    <t>1 BR, Kitchenette, jetted tub,shower</t>
  </si>
  <si>
    <t xml:space="preserve">Queen Sofa sleeper </t>
  </si>
  <si>
    <t>2400 sqf</t>
  </si>
  <si>
    <t>Hilltop Chalet</t>
  </si>
  <si>
    <t>2 nd bedroom / 1 king bed optional</t>
  </si>
  <si>
    <t>2 bedroom, livingroom</t>
  </si>
  <si>
    <t>Extras</t>
  </si>
  <si>
    <t>Booking fee  of $ 15/cabin when split billing</t>
  </si>
  <si>
    <t>Sunrise</t>
  </si>
  <si>
    <t>Sunset</t>
  </si>
  <si>
    <t>email</t>
  </si>
  <si>
    <t>yes</t>
  </si>
  <si>
    <t>no</t>
  </si>
  <si>
    <t>pets ($ 30)</t>
  </si>
  <si>
    <t>pet/night</t>
  </si>
  <si>
    <t xml:space="preserve">Downpayment </t>
  </si>
  <si>
    <t xml:space="preserve">Balance Due </t>
  </si>
  <si>
    <t>Meal options</t>
  </si>
  <si>
    <t xml:space="preserve">Daniel &amp; Deborah, owner   </t>
  </si>
  <si>
    <t>Exclusive use / Site fee (  $ 1.000- $ 2.500) TBD</t>
  </si>
  <si>
    <t>THE CLUB (exclusive use, $ 250 -$ 2.500) TBD</t>
  </si>
  <si>
    <t xml:space="preserve">tax rate: </t>
  </si>
  <si>
    <t>The very best:</t>
  </si>
  <si>
    <t>Prior to 30 days before arrival: down payment non refundable</t>
  </si>
  <si>
    <t>(flexibel in case of Cororna situation)</t>
  </si>
  <si>
    <t>We have our own  Chef available  for any meals as you desire at  THE CLUB</t>
  </si>
  <si>
    <t>To be discussed</t>
  </si>
  <si>
    <t xml:space="preserve">Within 30 days before arrival: no refund </t>
  </si>
  <si>
    <t>1 King bed</t>
  </si>
  <si>
    <t>kitchen, elec. Fireplace, outdoor hot tub</t>
  </si>
  <si>
    <t>elec. Fireplace, Outdoor hot tub</t>
  </si>
  <si>
    <t>coffemaker, toasteroven, micro wave</t>
  </si>
  <si>
    <t>mini fridge, 2 burner cooktop, utensils</t>
  </si>
  <si>
    <t>Fireplace, Kitchenette with:</t>
  </si>
  <si>
    <t>bedroom, livingroom, glas shower</t>
  </si>
  <si>
    <t xml:space="preserve">Fireplace, Kitchenette, </t>
  </si>
  <si>
    <t>1500 sqf,  fireplace, full kitchen,  living room, huge patio</t>
  </si>
  <si>
    <t>Groups during high season may require a 2-3 night minimum</t>
  </si>
  <si>
    <t>maximum</t>
  </si>
  <si>
    <t>The BIG Lodge</t>
  </si>
  <si>
    <t>Kitchen, 2 bath</t>
  </si>
  <si>
    <t>Kids&amp; pets ok</t>
  </si>
  <si>
    <t xml:space="preserve">kitchen, elec. Fireplace.  </t>
  </si>
  <si>
    <t>RhineFalls</t>
  </si>
  <si>
    <t>Kuessnacht</t>
  </si>
  <si>
    <t>Handicapped accessible / outdoor hot tub</t>
  </si>
  <si>
    <t>Charcoal BBQ grill</t>
  </si>
  <si>
    <t>Jacuzzi cornertub for 2 (except Kuessnacht)</t>
  </si>
  <si>
    <t>Sofa bed optional</t>
  </si>
  <si>
    <t xml:space="preserve">1 Kingbed </t>
  </si>
  <si>
    <t xml:space="preserve">Rates vary  +-  $ 30 by season </t>
  </si>
  <si>
    <t xml:space="preserve">The Barons Glamping Wagon </t>
  </si>
  <si>
    <t>no heat or AC</t>
  </si>
  <si>
    <t>2 bunk beds optional</t>
  </si>
  <si>
    <t>AVERAGE PER PERSON / NIGHT incl. tax</t>
  </si>
  <si>
    <t>Two bedroom, 1 bath, kitchen</t>
  </si>
  <si>
    <t>1 BR ( 1 king, share bath)</t>
  </si>
  <si>
    <t>Breakfast   ($ 28-35)</t>
  </si>
  <si>
    <t>Lunch ($ 35-$++)</t>
  </si>
  <si>
    <t>Dinner ( $ 40 -$ ++)</t>
  </si>
  <si>
    <t>Adjacent private bathroom, shower , 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</si>
</sst>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rgb="FF1F497D"/>
      <name val="Verdana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/>
    <xf numFmtId="9" fontId="2" fillId="0" borderId="0" xfId="0" applyNumberFormat="1" applyFont="1"/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1" xfId="0" applyFont="1" applyBorder="1"/>
    <xf numFmtId="0" fontId="0" fillId="0" borderId="4" xfId="0" applyBorder="1"/>
    <xf numFmtId="0" fontId="10" fillId="0" borderId="0" xfId="0" applyFont="1"/>
    <xf numFmtId="0" fontId="9" fillId="0" borderId="0" xfId="0" applyFont="1"/>
    <xf numFmtId="0" fontId="5" fillId="2" borderId="12" xfId="0" applyFont="1" applyFill="1" applyBorder="1"/>
    <xf numFmtId="0" fontId="10" fillId="0" borderId="13" xfId="0" applyFont="1" applyBorder="1"/>
    <xf numFmtId="0" fontId="11" fillId="0" borderId="15" xfId="0" applyFont="1" applyBorder="1"/>
    <xf numFmtId="0" fontId="11" fillId="0" borderId="16" xfId="0" applyFont="1" applyBorder="1"/>
    <xf numFmtId="0" fontId="12" fillId="0" borderId="16" xfId="0" applyFont="1" applyBorder="1"/>
    <xf numFmtId="0" fontId="2" fillId="0" borderId="8" xfId="0" applyFont="1" applyBorder="1"/>
    <xf numFmtId="0" fontId="3" fillId="0" borderId="0" xfId="2" applyAlignment="1" applyProtection="1"/>
    <xf numFmtId="0" fontId="2" fillId="0" borderId="13" xfId="0" applyFont="1" applyBorder="1"/>
    <xf numFmtId="0" fontId="2" fillId="0" borderId="17" xfId="0" applyFont="1" applyBorder="1"/>
    <xf numFmtId="0" fontId="2" fillId="0" borderId="11" xfId="0" applyFont="1" applyBorder="1"/>
    <xf numFmtId="1" fontId="0" fillId="0" borderId="0" xfId="0" applyNumberFormat="1"/>
    <xf numFmtId="1" fontId="0" fillId="3" borderId="0" xfId="0" applyNumberFormat="1" applyFill="1"/>
    <xf numFmtId="1" fontId="2" fillId="3" borderId="8" xfId="0" applyNumberFormat="1" applyFont="1" applyFill="1" applyBorder="1"/>
    <xf numFmtId="1" fontId="2" fillId="0" borderId="7" xfId="0" applyNumberFormat="1" applyFont="1" applyBorder="1"/>
    <xf numFmtId="0" fontId="7" fillId="0" borderId="7" xfId="0" applyFont="1" applyBorder="1" applyAlignment="1">
      <alignment horizontal="center"/>
    </xf>
    <xf numFmtId="1" fontId="0" fillId="0" borderId="4" xfId="0" applyNumberFormat="1" applyBorder="1"/>
    <xf numFmtId="0" fontId="11" fillId="3" borderId="8" xfId="0" applyFont="1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4" fillId="0" borderId="13" xfId="0" applyFont="1" applyBorder="1"/>
    <xf numFmtId="0" fontId="9" fillId="0" borderId="6" xfId="0" applyFont="1" applyBorder="1"/>
    <xf numFmtId="1" fontId="0" fillId="0" borderId="6" xfId="0" applyNumberFormat="1" applyBorder="1"/>
    <xf numFmtId="0" fontId="2" fillId="2" borderId="12" xfId="0" applyFont="1" applyFill="1" applyBorder="1"/>
    <xf numFmtId="0" fontId="9" fillId="0" borderId="13" xfId="0" applyFont="1" applyBorder="1"/>
    <xf numFmtId="0" fontId="9" fillId="0" borderId="11" xfId="0" applyFont="1" applyBorder="1"/>
    <xf numFmtId="2" fontId="2" fillId="0" borderId="9" xfId="0" applyNumberFormat="1" applyFont="1" applyBorder="1"/>
    <xf numFmtId="2" fontId="2" fillId="0" borderId="8" xfId="0" applyNumberFormat="1" applyFont="1" applyBorder="1"/>
    <xf numFmtId="2" fontId="2" fillId="0" borderId="0" xfId="0" applyNumberFormat="1" applyFont="1"/>
    <xf numFmtId="0" fontId="2" fillId="0" borderId="6" xfId="0" applyFont="1" applyBorder="1"/>
    <xf numFmtId="0" fontId="7" fillId="0" borderId="14" xfId="0" applyFont="1" applyBorder="1"/>
    <xf numFmtId="0" fontId="9" fillId="0" borderId="20" xfId="0" applyFont="1" applyBorder="1"/>
    <xf numFmtId="0" fontId="9" fillId="0" borderId="17" xfId="0" applyFont="1" applyBorder="1"/>
    <xf numFmtId="1" fontId="3" fillId="0" borderId="0" xfId="2" applyNumberFormat="1" applyAlignment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3" fontId="2" fillId="0" borderId="0" xfId="0" applyNumberFormat="1" applyFont="1" applyProtection="1">
      <protection locked="0"/>
    </xf>
    <xf numFmtId="0" fontId="2" fillId="0" borderId="12" xfId="0" applyFont="1" applyBorder="1"/>
    <xf numFmtId="0" fontId="1" fillId="0" borderId="0" xfId="0" applyFont="1"/>
    <xf numFmtId="0" fontId="1" fillId="0" borderId="19" xfId="0" applyFont="1" applyBorder="1"/>
    <xf numFmtId="0" fontId="0" fillId="0" borderId="22" xfId="0" applyBorder="1"/>
    <xf numFmtId="0" fontId="2" fillId="0" borderId="22" xfId="0" applyFont="1" applyBorder="1"/>
    <xf numFmtId="1" fontId="0" fillId="0" borderId="22" xfId="0" applyNumberFormat="1" applyBorder="1"/>
    <xf numFmtId="0" fontId="0" fillId="0" borderId="25" xfId="0" applyBorder="1"/>
    <xf numFmtId="4" fontId="0" fillId="0" borderId="26" xfId="0" applyNumberForma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1" fillId="0" borderId="6" xfId="0" applyFont="1" applyBorder="1"/>
    <xf numFmtId="0" fontId="2" fillId="0" borderId="6" xfId="0" applyFont="1" applyBorder="1" applyProtection="1">
      <protection locked="0"/>
    </xf>
    <xf numFmtId="2" fontId="2" fillId="0" borderId="19" xfId="0" applyNumberFormat="1" applyFont="1" applyBorder="1"/>
    <xf numFmtId="0" fontId="2" fillId="0" borderId="30" xfId="0" applyFont="1" applyBorder="1" applyProtection="1">
      <protection locked="0"/>
    </xf>
    <xf numFmtId="0" fontId="2" fillId="2" borderId="18" xfId="0" applyFont="1" applyFill="1" applyBorder="1"/>
    <xf numFmtId="0" fontId="2" fillId="5" borderId="7" xfId="0" applyFont="1" applyFill="1" applyBorder="1"/>
    <xf numFmtId="0" fontId="2" fillId="0" borderId="22" xfId="0" applyFont="1" applyBorder="1" applyProtection="1">
      <protection locked="0"/>
    </xf>
    <xf numFmtId="0" fontId="2" fillId="5" borderId="22" xfId="0" applyFont="1" applyFill="1" applyBorder="1"/>
    <xf numFmtId="0" fontId="11" fillId="3" borderId="9" xfId="0" applyFont="1" applyFill="1" applyBorder="1"/>
    <xf numFmtId="1" fontId="0" fillId="7" borderId="0" xfId="0" applyNumberFormat="1" applyFill="1"/>
    <xf numFmtId="0" fontId="5" fillId="0" borderId="9" xfId="0" applyFont="1" applyBorder="1"/>
    <xf numFmtId="0" fontId="12" fillId="0" borderId="0" xfId="0" applyFont="1"/>
    <xf numFmtId="0" fontId="11" fillId="0" borderId="9" xfId="0" applyFont="1" applyBorder="1"/>
    <xf numFmtId="37" fontId="11" fillId="3" borderId="9" xfId="1" applyNumberFormat="1" applyFont="1" applyFill="1" applyBorder="1" applyProtection="1">
      <protection locked="0"/>
    </xf>
    <xf numFmtId="37" fontId="11" fillId="3" borderId="9" xfId="1" applyNumberFormat="1" applyFont="1" applyFill="1" applyBorder="1"/>
    <xf numFmtId="1" fontId="11" fillId="7" borderId="4" xfId="0" applyNumberFormat="1" applyFont="1" applyFill="1" applyBorder="1"/>
    <xf numFmtId="164" fontId="11" fillId="3" borderId="9" xfId="1" applyNumberFormat="1" applyFont="1" applyFill="1" applyBorder="1"/>
    <xf numFmtId="0" fontId="3" fillId="0" borderId="0" xfId="2" applyBorder="1" applyAlignment="1" applyProtection="1"/>
    <xf numFmtId="0" fontId="2" fillId="0" borderId="21" xfId="0" applyFont="1" applyBorder="1" applyAlignment="1">
      <alignment horizontal="right"/>
    </xf>
    <xf numFmtId="10" fontId="2" fillId="0" borderId="27" xfId="3" applyNumberFormat="1" applyFont="1" applyBorder="1" applyAlignment="1">
      <alignment horizontal="center"/>
    </xf>
    <xf numFmtId="0" fontId="5" fillId="8" borderId="14" xfId="0" applyFont="1" applyFill="1" applyBorder="1"/>
    <xf numFmtId="2" fontId="2" fillId="0" borderId="17" xfId="0" applyNumberFormat="1" applyFont="1" applyBorder="1"/>
    <xf numFmtId="0" fontId="5" fillId="8" borderId="13" xfId="0" applyFont="1" applyFill="1" applyBorder="1"/>
    <xf numFmtId="2" fontId="2" fillId="0" borderId="29" xfId="0" applyNumberFormat="1" applyFont="1" applyBorder="1"/>
    <xf numFmtId="2" fontId="2" fillId="0" borderId="31" xfId="0" applyNumberFormat="1" applyFont="1" applyBorder="1"/>
    <xf numFmtId="0" fontId="5" fillId="5" borderId="12" xfId="0" applyFont="1" applyFill="1" applyBorder="1"/>
    <xf numFmtId="1" fontId="1" fillId="0" borderId="0" xfId="0" applyNumberFormat="1" applyFont="1" applyAlignment="1">
      <alignment horizontal="center"/>
    </xf>
    <xf numFmtId="0" fontId="2" fillId="6" borderId="14" xfId="0" applyFont="1" applyFill="1" applyBorder="1" applyProtection="1">
      <protection locked="0"/>
    </xf>
    <xf numFmtId="0" fontId="2" fillId="6" borderId="5" xfId="0" applyFont="1" applyFill="1" applyBorder="1"/>
    <xf numFmtId="9" fontId="2" fillId="6" borderId="5" xfId="3" applyFont="1" applyFill="1" applyBorder="1"/>
    <xf numFmtId="1" fontId="2" fillId="6" borderId="5" xfId="0" applyNumberFormat="1" applyFont="1" applyFill="1" applyBorder="1"/>
    <xf numFmtId="1" fontId="0" fillId="6" borderId="20" xfId="0" applyNumberFormat="1" applyFill="1" applyBorder="1"/>
    <xf numFmtId="0" fontId="2" fillId="6" borderId="11" xfId="0" applyFont="1" applyFill="1" applyBorder="1" applyProtection="1">
      <protection locked="0"/>
    </xf>
    <xf numFmtId="0" fontId="2" fillId="6" borderId="6" xfId="0" applyFont="1" applyFill="1" applyBorder="1"/>
    <xf numFmtId="1" fontId="2" fillId="6" borderId="6" xfId="0" applyNumberFormat="1" applyFont="1" applyFill="1" applyBorder="1"/>
    <xf numFmtId="1" fontId="0" fillId="6" borderId="19" xfId="0" applyNumberFormat="1" applyFill="1" applyBorder="1"/>
    <xf numFmtId="1" fontId="2" fillId="6" borderId="9" xfId="0" applyNumberFormat="1" applyFont="1" applyFill="1" applyBorder="1"/>
    <xf numFmtId="0" fontId="7" fillId="0" borderId="8" xfId="0" applyFont="1" applyBorder="1"/>
    <xf numFmtId="0" fontId="7" fillId="0" borderId="7" xfId="0" applyFont="1" applyBorder="1"/>
    <xf numFmtId="0" fontId="7" fillId="0" borderId="10" xfId="0" applyFont="1" applyBorder="1"/>
    <xf numFmtId="0" fontId="2" fillId="0" borderId="5" xfId="0" applyFont="1" applyBorder="1" applyProtection="1">
      <protection locked="0"/>
    </xf>
    <xf numFmtId="1" fontId="2" fillId="0" borderId="13" xfId="0" applyNumberFormat="1" applyFont="1" applyBorder="1"/>
    <xf numFmtId="1" fontId="2" fillId="0" borderId="11" xfId="0" applyNumberFormat="1" applyFont="1" applyBorder="1"/>
    <xf numFmtId="0" fontId="14" fillId="0" borderId="0" xfId="0" applyFont="1" applyAlignment="1">
      <alignment vertical="center"/>
    </xf>
    <xf numFmtId="1" fontId="2" fillId="9" borderId="9" xfId="0" applyNumberFormat="1" applyFont="1" applyFill="1" applyBorder="1"/>
    <xf numFmtId="0" fontId="2" fillId="0" borderId="17" xfId="0" applyFont="1" applyBorder="1" applyAlignment="1">
      <alignment horizontal="right"/>
    </xf>
    <xf numFmtId="0" fontId="4" fillId="0" borderId="14" xfId="0" applyFont="1" applyBorder="1"/>
    <xf numFmtId="0" fontId="1" fillId="0" borderId="11" xfId="0" applyFont="1" applyBorder="1"/>
    <xf numFmtId="0" fontId="2" fillId="6" borderId="0" xfId="0" applyFont="1" applyFill="1" applyProtection="1">
      <protection locked="0"/>
    </xf>
    <xf numFmtId="0" fontId="2" fillId="6" borderId="6" xfId="0" applyFont="1" applyFill="1" applyBorder="1" applyProtection="1">
      <protection locked="0"/>
    </xf>
    <xf numFmtId="0" fontId="8" fillId="6" borderId="12" xfId="0" applyFont="1" applyFill="1" applyBorder="1"/>
    <xf numFmtId="0" fontId="8" fillId="6" borderId="18" xfId="0" applyFont="1" applyFill="1" applyBorder="1"/>
    <xf numFmtId="0" fontId="2" fillId="0" borderId="7" xfId="0" applyFont="1" applyBorder="1" applyAlignment="1" applyProtection="1">
      <alignment horizontal="right"/>
      <protection locked="0"/>
    </xf>
    <xf numFmtId="9" fontId="8" fillId="0" borderId="0" xfId="0" applyNumberFormat="1" applyFont="1"/>
    <xf numFmtId="1" fontId="8" fillId="0" borderId="0" xfId="0" applyNumberFormat="1" applyFont="1"/>
    <xf numFmtId="0" fontId="5" fillId="5" borderId="0" xfId="0" applyFont="1" applyFill="1"/>
    <xf numFmtId="0" fontId="2" fillId="5" borderId="0" xfId="0" applyFont="1" applyFill="1"/>
    <xf numFmtId="0" fontId="0" fillId="0" borderId="5" xfId="0" applyBorder="1"/>
    <xf numFmtId="0" fontId="0" fillId="0" borderId="11" xfId="0" applyBorder="1"/>
    <xf numFmtId="0" fontId="1" fillId="0" borderId="8" xfId="0" applyFont="1" applyBorder="1"/>
    <xf numFmtId="0" fontId="2" fillId="0" borderId="9" xfId="0" applyFont="1" applyBorder="1" applyProtection="1">
      <protection locked="0"/>
    </xf>
    <xf numFmtId="0" fontId="2" fillId="0" borderId="14" xfId="0" applyFont="1" applyBorder="1"/>
    <xf numFmtId="0" fontId="2" fillId="0" borderId="5" xfId="0" applyFont="1" applyBorder="1"/>
    <xf numFmtId="1" fontId="0" fillId="0" borderId="23" xfId="0" applyNumberFormat="1" applyBorder="1"/>
    <xf numFmtId="2" fontId="2" fillId="0" borderId="24" xfId="0" applyNumberFormat="1" applyFont="1" applyBorder="1"/>
    <xf numFmtId="17" fontId="1" fillId="0" borderId="22" xfId="0" applyNumberFormat="1" applyFont="1" applyBorder="1"/>
    <xf numFmtId="0" fontId="2" fillId="0" borderId="8" xfId="0" applyFont="1" applyBorder="1" applyProtection="1">
      <protection locked="0"/>
    </xf>
    <xf numFmtId="1" fontId="0" fillId="0" borderId="5" xfId="0" applyNumberFormat="1" applyBorder="1"/>
    <xf numFmtId="4" fontId="0" fillId="0" borderId="29" xfId="0" applyNumberFormat="1" applyBorder="1" applyAlignment="1">
      <alignment horizontal="right"/>
    </xf>
    <xf numFmtId="0" fontId="1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4" fillId="0" borderId="6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15" fillId="0" borderId="0" xfId="0" applyFont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32" xfId="0" applyBorder="1"/>
    <xf numFmtId="0" fontId="0" fillId="0" borderId="33" xfId="0" applyBorder="1" applyProtection="1">
      <protection locked="0"/>
    </xf>
    <xf numFmtId="2" fontId="2" fillId="0" borderId="34" xfId="0" applyNumberFormat="1" applyFont="1" applyBorder="1"/>
    <xf numFmtId="37" fontId="2" fillId="0" borderId="4" xfId="1" applyNumberFormat="1" applyFont="1" applyFill="1" applyBorder="1" applyProtection="1">
      <protection locked="0"/>
    </xf>
    <xf numFmtId="1" fontId="8" fillId="0" borderId="18" xfId="0" applyNumberFormat="1" applyFont="1" applyBorder="1"/>
    <xf numFmtId="0" fontId="5" fillId="10" borderId="14" xfId="0" applyFont="1" applyFill="1" applyBorder="1"/>
    <xf numFmtId="0" fontId="0" fillId="10" borderId="5" xfId="0" applyFill="1" applyBorder="1"/>
    <xf numFmtId="0" fontId="5" fillId="10" borderId="12" xfId="0" applyFont="1" applyFill="1" applyBorder="1"/>
    <xf numFmtId="0" fontId="2" fillId="10" borderId="18" xfId="0" applyFont="1" applyFill="1" applyBorder="1"/>
    <xf numFmtId="0" fontId="7" fillId="11" borderId="12" xfId="0" applyFont="1" applyFill="1" applyBorder="1"/>
    <xf numFmtId="0" fontId="0" fillId="11" borderId="4" xfId="0" applyFill="1" applyBorder="1"/>
    <xf numFmtId="0" fontId="2" fillId="0" borderId="35" xfId="0" applyFont="1" applyBorder="1"/>
    <xf numFmtId="0" fontId="2" fillId="0" borderId="23" xfId="0" applyFont="1" applyBorder="1"/>
    <xf numFmtId="0" fontId="2" fillId="0" borderId="25" xfId="0" applyFont="1" applyBorder="1"/>
    <xf numFmtId="0" fontId="0" fillId="0" borderId="36" xfId="0" applyBorder="1"/>
    <xf numFmtId="0" fontId="2" fillId="0" borderId="37" xfId="0" applyFont="1" applyBorder="1"/>
    <xf numFmtId="0" fontId="0" fillId="0" borderId="38" xfId="0" applyBorder="1"/>
    <xf numFmtId="0" fontId="2" fillId="0" borderId="23" xfId="0" applyFont="1" applyBorder="1" applyProtection="1">
      <protection locked="0"/>
    </xf>
    <xf numFmtId="0" fontId="2" fillId="0" borderId="38" xfId="0" applyFont="1" applyBorder="1"/>
    <xf numFmtId="0" fontId="0" fillId="0" borderId="39" xfId="0" applyBorder="1"/>
    <xf numFmtId="0" fontId="2" fillId="0" borderId="40" xfId="0" applyFont="1" applyBorder="1"/>
    <xf numFmtId="1" fontId="0" fillId="0" borderId="25" xfId="0" applyNumberFormat="1" applyBorder="1"/>
    <xf numFmtId="0" fontId="2" fillId="0" borderId="41" xfId="0" applyFont="1" applyBorder="1"/>
    <xf numFmtId="0" fontId="4" fillId="9" borderId="13" xfId="0" applyFont="1" applyFill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742790</xdr:colOff>
      <xdr:row>0</xdr:row>
      <xdr:rowOff>0</xdr:rowOff>
    </xdr:from>
    <xdr:to>
      <xdr:col>4</xdr:col>
      <xdr:colOff>62753</xdr:colOff>
      <xdr:row>5</xdr:row>
      <xdr:rowOff>114408</xdr:rowOff>
    </xdr:to>
    <xdr:pic>
      <xdr:nvPicPr>
        <xdr:cNvPr id="1044" name="Picture 1" descr="BCS LOG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555" y="0"/>
          <a:ext cx="2532316" cy="121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@baronscreeksid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zoomScale="85" workbookViewId="0">
      <selection activeCell="E7" sqref="E7"/>
    </sheetView>
  </sheetViews>
  <sheetFormatPr baseColWidth="10" defaultColWidth="8.83203125" defaultRowHeight="14" x14ac:dyDescent="0.15"/>
  <cols>
    <col min="1" max="1" width="17.33203125" style="4" customWidth="1"/>
    <col min="2" max="2" width="23.1640625" customWidth="1"/>
    <col min="3" max="3" width="24.6640625" customWidth="1"/>
    <col min="4" max="4" width="21.33203125" customWidth="1"/>
    <col min="5" max="5" width="8.1640625" customWidth="1"/>
    <col min="6" max="6" width="9.5" style="55" customWidth="1"/>
    <col min="7" max="7" width="11.6640625" customWidth="1"/>
    <col min="8" max="8" width="10" style="31" customWidth="1"/>
    <col min="9" max="9" width="11.6640625" style="31" customWidth="1"/>
    <col min="10" max="10" width="9.5" customWidth="1"/>
  </cols>
  <sheetData>
    <row r="1" spans="1:10" ht="18" x14ac:dyDescent="0.2">
      <c r="A1" s="23" t="s">
        <v>31</v>
      </c>
      <c r="B1" s="24"/>
      <c r="C1" s="25"/>
      <c r="F1" s="54"/>
    </row>
    <row r="2" spans="1:10" ht="16" x14ac:dyDescent="0.2">
      <c r="A2" s="8">
        <v>2026</v>
      </c>
      <c r="B2" s="9"/>
      <c r="D2" s="84"/>
      <c r="F2" s="54"/>
      <c r="G2" s="58"/>
    </row>
    <row r="3" spans="1:10" ht="16" x14ac:dyDescent="0.2">
      <c r="A3" s="10" t="s">
        <v>0</v>
      </c>
      <c r="B3" s="132"/>
      <c r="C3" s="11"/>
    </row>
    <row r="4" spans="1:10" ht="16" thickBot="1" x14ac:dyDescent="0.25">
      <c r="A4" s="5" t="s">
        <v>19</v>
      </c>
      <c r="B4" s="142"/>
    </row>
    <row r="5" spans="1:10" ht="22.5" customHeight="1" thickBot="1" x14ac:dyDescent="0.25">
      <c r="A5" s="4" t="s">
        <v>36</v>
      </c>
      <c r="B5" s="142"/>
      <c r="G5" s="37">
        <v>1</v>
      </c>
      <c r="H5" s="32"/>
      <c r="I5" s="33" t="s">
        <v>30</v>
      </c>
      <c r="J5" s="58" t="s">
        <v>60</v>
      </c>
    </row>
    <row r="6" spans="1:10" ht="22.5" customHeight="1" thickBot="1" x14ac:dyDescent="0.2">
      <c r="A6" s="4" t="s">
        <v>57</v>
      </c>
      <c r="B6" s="27"/>
      <c r="C6" s="58"/>
      <c r="E6" s="15" t="s">
        <v>6</v>
      </c>
      <c r="F6" s="138" t="s">
        <v>2</v>
      </c>
      <c r="G6" s="35" t="s">
        <v>11</v>
      </c>
      <c r="H6" s="76" t="s">
        <v>28</v>
      </c>
      <c r="I6" s="34" t="s">
        <v>29</v>
      </c>
      <c r="J6" s="1" t="s">
        <v>61</v>
      </c>
    </row>
    <row r="7" spans="1:10" ht="15" customHeight="1" thickBot="1" x14ac:dyDescent="0.2">
      <c r="B7" s="110"/>
      <c r="E7" s="126" t="s">
        <v>85</v>
      </c>
      <c r="F7" s="137"/>
      <c r="G7" s="35"/>
      <c r="I7" s="34"/>
    </row>
    <row r="8" spans="1:10" ht="15" thickBot="1" x14ac:dyDescent="0.2">
      <c r="A8" s="87" t="s">
        <v>50</v>
      </c>
      <c r="B8" s="21" t="s">
        <v>55</v>
      </c>
      <c r="C8" s="12" t="s">
        <v>75</v>
      </c>
      <c r="D8" s="18"/>
      <c r="E8" s="26">
        <v>1</v>
      </c>
      <c r="F8" s="133">
        <v>279</v>
      </c>
      <c r="G8" s="158">
        <f>IF(E8=0,0,$G$5*F8)</f>
        <v>279</v>
      </c>
      <c r="H8" s="134">
        <f>IF(E8=0,0,0.13*G8)</f>
        <v>36.270000000000003</v>
      </c>
      <c r="I8" s="47">
        <f>G8+H8</f>
        <v>315.27</v>
      </c>
      <c r="J8" s="58" t="s">
        <v>58</v>
      </c>
    </row>
    <row r="9" spans="1:10" x14ac:dyDescent="0.15">
      <c r="A9" s="22" t="s">
        <v>18</v>
      </c>
      <c r="B9" s="44"/>
      <c r="C9" t="s">
        <v>10</v>
      </c>
      <c r="D9" t="s">
        <v>13</v>
      </c>
      <c r="E9" s="160">
        <v>0</v>
      </c>
      <c r="F9" s="60">
        <f>30*E9</f>
        <v>0</v>
      </c>
      <c r="G9" s="61">
        <f t="shared" ref="G9:G53" si="0">IF(E9=0,0,$G$5*F9)</f>
        <v>0</v>
      </c>
      <c r="H9" s="62">
        <f t="shared" ref="H9:H53" si="1">IF(E9=0,0,0.13*G9)</f>
        <v>0</v>
      </c>
      <c r="I9" s="135">
        <f>G9+H9</f>
        <v>0</v>
      </c>
      <c r="J9" s="1"/>
    </row>
    <row r="10" spans="1:10" ht="15" thickBot="1" x14ac:dyDescent="0.2">
      <c r="A10" s="17" t="s">
        <v>89</v>
      </c>
      <c r="B10" s="45"/>
      <c r="C10" s="67" t="s">
        <v>88</v>
      </c>
      <c r="D10" s="67"/>
      <c r="E10" s="125"/>
      <c r="F10" s="68"/>
      <c r="G10" s="159"/>
      <c r="I10" s="69"/>
    </row>
    <row r="11" spans="1:10" ht="13.25" customHeight="1" thickBot="1" x14ac:dyDescent="0.2">
      <c r="A11" s="22"/>
      <c r="B11" s="20"/>
      <c r="F11" s="54"/>
      <c r="G11" s="161"/>
      <c r="H11" s="134"/>
      <c r="I11" s="88"/>
      <c r="J11" s="58" t="s">
        <v>58</v>
      </c>
    </row>
    <row r="12" spans="1:10" ht="15" thickBot="1" x14ac:dyDescent="0.2">
      <c r="A12" s="89" t="s">
        <v>50</v>
      </c>
      <c r="B12" s="21" t="s">
        <v>56</v>
      </c>
      <c r="C12" s="12" t="s">
        <v>14</v>
      </c>
      <c r="D12" s="18"/>
      <c r="E12" s="164">
        <v>2</v>
      </c>
      <c r="F12" s="163">
        <v>319</v>
      </c>
      <c r="G12" s="158">
        <f t="shared" si="0"/>
        <v>319</v>
      </c>
      <c r="H12" s="134">
        <f t="shared" si="1"/>
        <v>41.47</v>
      </c>
      <c r="I12" s="131">
        <f>G12+H12</f>
        <v>360.47</v>
      </c>
    </row>
    <row r="13" spans="1:10" x14ac:dyDescent="0.15">
      <c r="A13" s="22" t="s">
        <v>18</v>
      </c>
      <c r="B13" s="20"/>
      <c r="C13" t="s">
        <v>15</v>
      </c>
      <c r="D13" s="136" t="s">
        <v>13</v>
      </c>
      <c r="E13" s="160">
        <v>0</v>
      </c>
      <c r="F13" s="60">
        <f>30*E13</f>
        <v>0</v>
      </c>
      <c r="G13" s="61">
        <f t="shared" si="0"/>
        <v>0</v>
      </c>
      <c r="H13" s="62">
        <f t="shared" si="1"/>
        <v>0</v>
      </c>
      <c r="I13" s="90">
        <f>G13+H13</f>
        <v>0</v>
      </c>
    </row>
    <row r="14" spans="1:10" ht="14.25" customHeight="1" thickBot="1" x14ac:dyDescent="0.2">
      <c r="A14" s="17" t="s">
        <v>76</v>
      </c>
      <c r="B14" s="41"/>
      <c r="C14" s="67" t="s">
        <v>88</v>
      </c>
      <c r="D14" s="13"/>
      <c r="E14" s="165"/>
      <c r="F14" s="70"/>
      <c r="G14" s="159"/>
      <c r="I14" s="91"/>
    </row>
    <row r="15" spans="1:10" ht="21.5" customHeight="1" thickBot="1" x14ac:dyDescent="0.2">
      <c r="A15" s="19"/>
      <c r="B15" s="20"/>
      <c r="F15" s="54"/>
      <c r="G15" s="161"/>
      <c r="H15" s="134"/>
      <c r="I15" s="48"/>
    </row>
    <row r="16" spans="1:10" ht="15" thickBot="1" x14ac:dyDescent="0.2">
      <c r="A16" s="21" t="s">
        <v>3</v>
      </c>
      <c r="B16" s="43"/>
      <c r="C16" s="12" t="s">
        <v>4</v>
      </c>
      <c r="D16" s="18"/>
      <c r="E16" s="16">
        <v>1</v>
      </c>
      <c r="F16" s="127">
        <v>319</v>
      </c>
      <c r="G16" s="158">
        <f t="shared" si="0"/>
        <v>319</v>
      </c>
      <c r="H16" s="134">
        <f t="shared" si="1"/>
        <v>41.47</v>
      </c>
      <c r="I16" s="46">
        <f>G16+H16</f>
        <v>360.47</v>
      </c>
      <c r="J16" s="58" t="s">
        <v>58</v>
      </c>
    </row>
    <row r="17" spans="1:10" ht="13.5" customHeight="1" thickBot="1" x14ac:dyDescent="0.2">
      <c r="A17" s="40" t="s">
        <v>102</v>
      </c>
      <c r="B17" s="28"/>
      <c r="C17" s="1" t="s">
        <v>1</v>
      </c>
      <c r="D17" s="67" t="s">
        <v>88</v>
      </c>
      <c r="E17" s="15">
        <v>1</v>
      </c>
      <c r="F17" s="60">
        <f>30*E17</f>
        <v>30</v>
      </c>
      <c r="G17" s="61">
        <f t="shared" si="0"/>
        <v>30</v>
      </c>
      <c r="H17" s="134">
        <f t="shared" si="1"/>
        <v>3.9000000000000004</v>
      </c>
      <c r="I17" s="47">
        <f>G17+H17</f>
        <v>33.9</v>
      </c>
    </row>
    <row r="18" spans="1:10" ht="15" thickBot="1" x14ac:dyDescent="0.2">
      <c r="A18" s="17" t="s">
        <v>77</v>
      </c>
      <c r="B18" s="30"/>
      <c r="C18" s="13" t="s">
        <v>12</v>
      </c>
      <c r="D18" s="59" t="s">
        <v>13</v>
      </c>
      <c r="E18" s="66">
        <v>0</v>
      </c>
      <c r="F18" s="63">
        <f>30*E18</f>
        <v>0</v>
      </c>
      <c r="G18" s="159">
        <f t="shared" si="0"/>
        <v>0</v>
      </c>
      <c r="H18" s="134">
        <f t="shared" si="1"/>
        <v>0</v>
      </c>
      <c r="I18" s="64">
        <f>G18+H18</f>
        <v>0</v>
      </c>
    </row>
    <row r="19" spans="1:10" ht="21" customHeight="1" thickBot="1" x14ac:dyDescent="0.2">
      <c r="A19" s="19"/>
      <c r="B19" s="1"/>
      <c r="F19" s="54"/>
      <c r="G19" s="1"/>
      <c r="H19" s="134"/>
      <c r="I19" s="48"/>
    </row>
    <row r="20" spans="1:10" ht="15" thickBot="1" x14ac:dyDescent="0.2">
      <c r="A20" s="21" t="s">
        <v>5</v>
      </c>
      <c r="B20" s="71"/>
      <c r="F20" s="54"/>
      <c r="G20" s="1"/>
      <c r="H20" s="42"/>
      <c r="I20" s="48"/>
    </row>
    <row r="21" spans="1:10" ht="15" thickBot="1" x14ac:dyDescent="0.2">
      <c r="A21" s="50" t="s">
        <v>26</v>
      </c>
      <c r="B21" s="51"/>
      <c r="C21" s="57" t="str">
        <f>C16</f>
        <v>1 Kingbed</v>
      </c>
      <c r="D21" s="57" t="s">
        <v>33</v>
      </c>
      <c r="E21" s="162">
        <v>1</v>
      </c>
      <c r="F21" s="163">
        <v>289</v>
      </c>
      <c r="G21" s="158">
        <f t="shared" si="0"/>
        <v>289</v>
      </c>
      <c r="H21" s="134">
        <f t="shared" si="1"/>
        <v>37.57</v>
      </c>
      <c r="I21" s="131">
        <f t="shared" ref="I21:I33" si="2">G21+H21</f>
        <v>326.57</v>
      </c>
      <c r="J21" s="58" t="s">
        <v>59</v>
      </c>
    </row>
    <row r="22" spans="1:10" ht="15" thickBot="1" x14ac:dyDescent="0.2">
      <c r="A22" s="40" t="s">
        <v>80</v>
      </c>
      <c r="B22" s="52"/>
      <c r="C22" s="1" t="str">
        <f>C21</f>
        <v>1 Kingbed</v>
      </c>
      <c r="D22" s="57" t="s">
        <v>7</v>
      </c>
      <c r="E22" s="160">
        <v>1</v>
      </c>
      <c r="F22" s="73">
        <v>289</v>
      </c>
      <c r="G22" s="61">
        <f t="shared" si="0"/>
        <v>289</v>
      </c>
      <c r="H22" s="62">
        <f t="shared" si="1"/>
        <v>37.57</v>
      </c>
      <c r="I22" s="90">
        <f t="shared" si="2"/>
        <v>326.57</v>
      </c>
      <c r="J22" s="58" t="s">
        <v>59</v>
      </c>
    </row>
    <row r="23" spans="1:10" ht="15" thickBot="1" x14ac:dyDescent="0.2">
      <c r="A23" s="4" t="s">
        <v>78</v>
      </c>
      <c r="C23" s="57" t="s">
        <v>4</v>
      </c>
      <c r="D23" s="57" t="s">
        <v>16</v>
      </c>
      <c r="E23" s="160">
        <v>1</v>
      </c>
      <c r="F23" s="73">
        <v>279</v>
      </c>
      <c r="G23" s="61">
        <f t="shared" si="0"/>
        <v>279</v>
      </c>
      <c r="H23" s="62">
        <f t="shared" si="1"/>
        <v>36.270000000000003</v>
      </c>
      <c r="I23" s="90">
        <f t="shared" si="2"/>
        <v>315.27</v>
      </c>
      <c r="J23" s="58" t="s">
        <v>59</v>
      </c>
    </row>
    <row r="24" spans="1:10" ht="15" thickBot="1" x14ac:dyDescent="0.2">
      <c r="A24" s="40" t="s">
        <v>79</v>
      </c>
      <c r="B24" s="29"/>
      <c r="C24" s="12" t="s">
        <v>4</v>
      </c>
      <c r="D24" s="49" t="s">
        <v>27</v>
      </c>
      <c r="E24" s="160">
        <v>1</v>
      </c>
      <c r="F24" s="73">
        <v>299</v>
      </c>
      <c r="G24" s="61">
        <f t="shared" si="0"/>
        <v>299</v>
      </c>
      <c r="H24" s="62">
        <f t="shared" si="1"/>
        <v>38.870000000000005</v>
      </c>
      <c r="I24" s="90">
        <f t="shared" si="2"/>
        <v>337.87</v>
      </c>
      <c r="J24" s="58" t="s">
        <v>59</v>
      </c>
    </row>
    <row r="25" spans="1:10" ht="14.25" customHeight="1" thickBot="1" x14ac:dyDescent="0.2">
      <c r="A25" s="40" t="s">
        <v>93</v>
      </c>
      <c r="B25" s="52"/>
      <c r="C25" s="30" t="s">
        <v>4</v>
      </c>
      <c r="D25" s="49" t="s">
        <v>43</v>
      </c>
      <c r="E25" s="160">
        <v>1</v>
      </c>
      <c r="F25" s="73">
        <v>279</v>
      </c>
      <c r="G25" s="61">
        <f t="shared" si="0"/>
        <v>279</v>
      </c>
      <c r="H25" s="62">
        <f t="shared" si="1"/>
        <v>36.270000000000003</v>
      </c>
      <c r="I25" s="90">
        <f t="shared" si="2"/>
        <v>315.27</v>
      </c>
      <c r="J25" s="58" t="s">
        <v>59</v>
      </c>
    </row>
    <row r="26" spans="1:10" ht="15" thickBot="1" x14ac:dyDescent="0.2">
      <c r="A26" s="40" t="s">
        <v>94</v>
      </c>
      <c r="B26" s="52"/>
      <c r="C26" s="57" t="s">
        <v>4</v>
      </c>
      <c r="D26" s="12" t="s">
        <v>44</v>
      </c>
      <c r="E26" s="160">
        <v>1</v>
      </c>
      <c r="F26" s="73">
        <v>279</v>
      </c>
      <c r="G26" s="61">
        <f t="shared" si="0"/>
        <v>279</v>
      </c>
      <c r="H26" s="62">
        <f t="shared" si="1"/>
        <v>36.270000000000003</v>
      </c>
      <c r="I26" s="90">
        <f t="shared" si="2"/>
        <v>315.27</v>
      </c>
      <c r="J26" s="58" t="s">
        <v>59</v>
      </c>
    </row>
    <row r="27" spans="1:10" ht="15" thickBot="1" x14ac:dyDescent="0.2">
      <c r="A27" s="22"/>
      <c r="B27" s="52"/>
      <c r="C27" s="57" t="s">
        <v>4</v>
      </c>
      <c r="D27" s="12" t="s">
        <v>39</v>
      </c>
      <c r="E27" s="160">
        <v>1</v>
      </c>
      <c r="F27" s="73">
        <v>309</v>
      </c>
      <c r="G27" s="61">
        <f t="shared" si="0"/>
        <v>309</v>
      </c>
      <c r="H27" s="62">
        <f t="shared" si="1"/>
        <v>40.17</v>
      </c>
      <c r="I27" s="90">
        <f t="shared" si="2"/>
        <v>349.17</v>
      </c>
      <c r="J27" s="58" t="s">
        <v>59</v>
      </c>
    </row>
    <row r="28" spans="1:10" x14ac:dyDescent="0.15">
      <c r="A28" s="22"/>
      <c r="B28" s="52"/>
      <c r="C28" s="128" t="s">
        <v>96</v>
      </c>
      <c r="D28" s="129" t="s">
        <v>40</v>
      </c>
      <c r="E28" s="160">
        <v>1</v>
      </c>
      <c r="F28" s="73">
        <v>309</v>
      </c>
      <c r="G28" s="61">
        <f t="shared" si="0"/>
        <v>309</v>
      </c>
      <c r="H28" s="62">
        <f t="shared" si="1"/>
        <v>40.17</v>
      </c>
      <c r="I28" s="90">
        <f t="shared" si="2"/>
        <v>349.17</v>
      </c>
      <c r="J28" s="58" t="s">
        <v>58</v>
      </c>
    </row>
    <row r="29" spans="1:10" ht="15" thickBot="1" x14ac:dyDescent="0.2">
      <c r="A29" s="22"/>
      <c r="B29" s="112"/>
      <c r="C29" s="30" t="s">
        <v>95</v>
      </c>
      <c r="D29" s="49"/>
      <c r="E29" s="160">
        <v>0</v>
      </c>
      <c r="F29" s="60">
        <f>30*E29</f>
        <v>0</v>
      </c>
      <c r="G29" s="61">
        <f t="shared" si="0"/>
        <v>0</v>
      </c>
      <c r="H29" s="62">
        <f t="shared" si="1"/>
        <v>0</v>
      </c>
      <c r="I29" s="135">
        <f t="shared" si="2"/>
        <v>0</v>
      </c>
      <c r="J29" s="58" t="s">
        <v>59</v>
      </c>
    </row>
    <row r="30" spans="1:10" ht="14.25" customHeight="1" thickBot="1" x14ac:dyDescent="0.2">
      <c r="A30" s="22"/>
      <c r="B30" s="141" t="s">
        <v>69</v>
      </c>
      <c r="C30" s="57" t="s">
        <v>4</v>
      </c>
      <c r="D30" s="12" t="s">
        <v>46</v>
      </c>
      <c r="E30" s="160">
        <v>1</v>
      </c>
      <c r="F30" s="73">
        <v>339</v>
      </c>
      <c r="G30" s="61">
        <f t="shared" si="0"/>
        <v>339</v>
      </c>
      <c r="H30" s="62">
        <f t="shared" si="1"/>
        <v>44.07</v>
      </c>
      <c r="I30" s="90">
        <f t="shared" si="2"/>
        <v>383.07</v>
      </c>
      <c r="J30" s="58" t="s">
        <v>59</v>
      </c>
    </row>
    <row r="31" spans="1:10" ht="14.25" customHeight="1" thickBot="1" x14ac:dyDescent="0.2">
      <c r="A31" s="22"/>
      <c r="B31" s="143" t="s">
        <v>69</v>
      </c>
      <c r="C31" s="57" t="s">
        <v>4</v>
      </c>
      <c r="D31" s="12" t="s">
        <v>90</v>
      </c>
      <c r="E31" s="160">
        <v>1</v>
      </c>
      <c r="F31" s="73">
        <v>319</v>
      </c>
      <c r="G31" s="61">
        <f t="shared" si="0"/>
        <v>319</v>
      </c>
      <c r="H31" s="62">
        <f t="shared" si="1"/>
        <v>41.47</v>
      </c>
      <c r="I31" s="90">
        <f t="shared" si="2"/>
        <v>360.47</v>
      </c>
      <c r="J31" s="58" t="s">
        <v>59</v>
      </c>
    </row>
    <row r="32" spans="1:10" ht="16.25" customHeight="1" thickBot="1" x14ac:dyDescent="0.2">
      <c r="A32" s="57" t="s">
        <v>92</v>
      </c>
      <c r="B32" s="145"/>
      <c r="C32" s="128" t="s">
        <v>41</v>
      </c>
      <c r="D32" s="129" t="s">
        <v>91</v>
      </c>
      <c r="E32" s="160">
        <v>1</v>
      </c>
      <c r="F32" s="73">
        <v>349</v>
      </c>
      <c r="G32" s="61">
        <f t="shared" si="0"/>
        <v>349</v>
      </c>
      <c r="H32" s="62">
        <f t="shared" si="1"/>
        <v>45.370000000000005</v>
      </c>
      <c r="I32" s="90">
        <f t="shared" si="2"/>
        <v>394.37</v>
      </c>
    </row>
    <row r="33" spans="1:10" ht="16.25" customHeight="1" thickBot="1" x14ac:dyDescent="0.2">
      <c r="A33" s="19"/>
      <c r="B33" s="144"/>
      <c r="C33" s="30" t="s">
        <v>95</v>
      </c>
      <c r="D33" s="49"/>
      <c r="E33" s="160">
        <v>0</v>
      </c>
      <c r="F33" s="60">
        <f>30*E33</f>
        <v>0</v>
      </c>
      <c r="G33" s="61">
        <f t="shared" si="0"/>
        <v>0</v>
      </c>
      <c r="H33" s="62">
        <f t="shared" si="1"/>
        <v>0</v>
      </c>
      <c r="I33" s="135">
        <f t="shared" si="2"/>
        <v>0</v>
      </c>
      <c r="J33" s="58"/>
    </row>
    <row r="34" spans="1:10" ht="16.25" customHeight="1" thickBot="1" x14ac:dyDescent="0.2">
      <c r="A34" s="19"/>
      <c r="B34" s="144"/>
      <c r="C34" s="128"/>
      <c r="D34" s="129"/>
      <c r="E34" s="160"/>
      <c r="F34" s="73"/>
      <c r="G34" s="61"/>
      <c r="H34" s="62"/>
      <c r="I34" s="90"/>
      <c r="J34" s="58"/>
    </row>
    <row r="35" spans="1:10" ht="13.5" customHeight="1" x14ac:dyDescent="0.15">
      <c r="A35" s="151" t="s">
        <v>8</v>
      </c>
      <c r="B35" s="152"/>
      <c r="C35" s="128" t="s">
        <v>1</v>
      </c>
      <c r="D35" s="124"/>
      <c r="E35" s="160">
        <v>1</v>
      </c>
      <c r="F35" s="73">
        <v>259</v>
      </c>
      <c r="G35" s="61">
        <f t="shared" si="0"/>
        <v>259</v>
      </c>
      <c r="H35" s="62">
        <f t="shared" si="1"/>
        <v>33.67</v>
      </c>
      <c r="I35" s="90">
        <f>G35+H35</f>
        <v>292.67</v>
      </c>
      <c r="J35" s="58" t="s">
        <v>58</v>
      </c>
    </row>
    <row r="36" spans="1:10" ht="15" thickBot="1" x14ac:dyDescent="0.2">
      <c r="A36" s="40" t="s">
        <v>81</v>
      </c>
      <c r="C36" s="125" t="s">
        <v>12</v>
      </c>
      <c r="D36" s="67" t="s">
        <v>13</v>
      </c>
      <c r="E36" s="66">
        <v>0</v>
      </c>
      <c r="F36" s="63">
        <f>30*E36</f>
        <v>0</v>
      </c>
      <c r="G36" s="159">
        <f t="shared" si="0"/>
        <v>0</v>
      </c>
      <c r="H36" s="31">
        <f t="shared" si="1"/>
        <v>0</v>
      </c>
      <c r="I36" s="64">
        <f>G36+H36</f>
        <v>0</v>
      </c>
    </row>
    <row r="37" spans="1:10" x14ac:dyDescent="0.15">
      <c r="A37" s="40" t="s">
        <v>82</v>
      </c>
      <c r="F37" s="54"/>
      <c r="G37" s="1"/>
      <c r="H37" s="134"/>
      <c r="I37" s="88"/>
    </row>
    <row r="38" spans="1:10" ht="15" thickBot="1" x14ac:dyDescent="0.2">
      <c r="A38" s="17" t="s">
        <v>78</v>
      </c>
      <c r="B38" s="13"/>
      <c r="C38" s="139" t="s">
        <v>79</v>
      </c>
      <c r="D38" s="13"/>
      <c r="E38" s="13"/>
      <c r="F38" s="68"/>
      <c r="G38" s="49"/>
      <c r="H38" s="42"/>
      <c r="I38" s="69"/>
    </row>
    <row r="39" spans="1:10" ht="15" thickBot="1" x14ac:dyDescent="0.2">
      <c r="C39" s="4"/>
      <c r="F39" s="54"/>
      <c r="G39" s="161"/>
      <c r="H39" s="134"/>
      <c r="I39" s="48"/>
    </row>
    <row r="40" spans="1:10" x14ac:dyDescent="0.15">
      <c r="A40" s="151" t="s">
        <v>98</v>
      </c>
      <c r="B40" s="152"/>
      <c r="C40" s="129" t="s">
        <v>4</v>
      </c>
      <c r="D40" s="124"/>
      <c r="E40" s="162">
        <v>1</v>
      </c>
      <c r="F40" s="163">
        <v>209</v>
      </c>
      <c r="G40" s="158">
        <f t="shared" si="0"/>
        <v>209</v>
      </c>
      <c r="H40" s="130">
        <f t="shared" si="1"/>
        <v>27.17</v>
      </c>
      <c r="I40" s="131">
        <f>G40+H40</f>
        <v>236.17000000000002</v>
      </c>
      <c r="J40" s="58" t="s">
        <v>58</v>
      </c>
    </row>
    <row r="41" spans="1:10" x14ac:dyDescent="0.15">
      <c r="A41" s="169" t="s">
        <v>99</v>
      </c>
      <c r="C41" s="1" t="s">
        <v>100</v>
      </c>
      <c r="E41" s="160">
        <v>2</v>
      </c>
      <c r="F41" s="60">
        <f>30*E41</f>
        <v>60</v>
      </c>
      <c r="G41" s="61">
        <f t="shared" si="0"/>
        <v>60</v>
      </c>
      <c r="H41" s="62">
        <f t="shared" si="1"/>
        <v>7.8000000000000007</v>
      </c>
      <c r="I41" s="135">
        <f>G41+H41</f>
        <v>67.8</v>
      </c>
    </row>
    <row r="42" spans="1:10" ht="16.25" customHeight="1" thickBot="1" x14ac:dyDescent="0.2">
      <c r="A42" s="17" t="s">
        <v>107</v>
      </c>
      <c r="B42" s="49"/>
      <c r="C42" s="13"/>
      <c r="D42" s="13"/>
      <c r="E42" s="125"/>
      <c r="F42" s="68"/>
      <c r="G42" s="166"/>
      <c r="I42" s="69"/>
    </row>
    <row r="43" spans="1:10" ht="20" customHeight="1" thickBot="1" x14ac:dyDescent="0.2">
      <c r="B43" s="1"/>
      <c r="F43" s="54"/>
      <c r="G43" s="1"/>
      <c r="H43" s="134"/>
      <c r="I43" s="48"/>
    </row>
    <row r="44" spans="1:10" ht="15" thickBot="1" x14ac:dyDescent="0.2">
      <c r="A44" s="153" t="s">
        <v>86</v>
      </c>
      <c r="B44" s="154" t="s">
        <v>49</v>
      </c>
      <c r="C44" s="13"/>
      <c r="D44" s="13"/>
      <c r="F44" s="54"/>
      <c r="G44" s="1"/>
      <c r="H44" s="42"/>
      <c r="I44" s="48"/>
    </row>
    <row r="45" spans="1:10" ht="15" thickBot="1" x14ac:dyDescent="0.2">
      <c r="A45" s="113"/>
      <c r="B45" s="140" t="s">
        <v>17</v>
      </c>
      <c r="C45" s="128" t="s">
        <v>4</v>
      </c>
      <c r="D45" s="124"/>
      <c r="E45" s="16">
        <v>1</v>
      </c>
      <c r="F45" s="127">
        <v>319</v>
      </c>
      <c r="G45" s="158">
        <f t="shared" si="0"/>
        <v>319</v>
      </c>
      <c r="H45" s="134">
        <f t="shared" si="1"/>
        <v>41.47</v>
      </c>
      <c r="I45" s="46">
        <f>G45+H45</f>
        <v>360.47</v>
      </c>
      <c r="J45" s="58" t="s">
        <v>58</v>
      </c>
    </row>
    <row r="46" spans="1:10" ht="15" thickBot="1" x14ac:dyDescent="0.2">
      <c r="A46" s="17" t="s">
        <v>47</v>
      </c>
      <c r="B46" s="13"/>
      <c r="C46" s="114" t="s">
        <v>48</v>
      </c>
      <c r="D46" s="13" t="s">
        <v>13</v>
      </c>
      <c r="E46" s="146">
        <v>0</v>
      </c>
      <c r="F46" s="147">
        <f>30*E46</f>
        <v>0</v>
      </c>
      <c r="G46" s="159">
        <f t="shared" si="0"/>
        <v>0</v>
      </c>
      <c r="H46" s="167">
        <f t="shared" si="1"/>
        <v>0</v>
      </c>
      <c r="I46" s="148">
        <f>G46+H46</f>
        <v>0</v>
      </c>
    </row>
    <row r="47" spans="1:10" ht="15" thickBot="1" x14ac:dyDescent="0.2">
      <c r="A47" s="40"/>
      <c r="C47" s="19"/>
      <c r="F47" s="54"/>
      <c r="G47" s="157"/>
      <c r="H47" s="134"/>
      <c r="I47" s="88"/>
    </row>
    <row r="48" spans="1:10" ht="15" thickBot="1" x14ac:dyDescent="0.2">
      <c r="A48" s="40"/>
      <c r="B48" s="140" t="s">
        <v>9</v>
      </c>
      <c r="C48" s="57" t="s">
        <v>103</v>
      </c>
      <c r="D48" s="18"/>
      <c r="E48" s="16">
        <v>1</v>
      </c>
      <c r="F48" s="127">
        <v>189</v>
      </c>
      <c r="G48" s="158">
        <f t="shared" si="0"/>
        <v>189</v>
      </c>
      <c r="H48" s="134">
        <f t="shared" si="1"/>
        <v>24.57</v>
      </c>
      <c r="I48" s="46">
        <f>G48+H48</f>
        <v>213.57</v>
      </c>
      <c r="J48" s="58"/>
    </row>
    <row r="49" spans="1:10" thickBot="1" x14ac:dyDescent="0.2">
      <c r="A49" s="28"/>
      <c r="C49" s="57" t="s">
        <v>42</v>
      </c>
      <c r="D49" s="18"/>
      <c r="E49" s="16">
        <v>2</v>
      </c>
      <c r="F49" s="127">
        <v>189</v>
      </c>
      <c r="G49" s="61">
        <f t="shared" si="0"/>
        <v>189</v>
      </c>
      <c r="H49" s="134">
        <f t="shared" si="1"/>
        <v>24.57</v>
      </c>
      <c r="I49" s="46">
        <f>G49+H49</f>
        <v>213.57</v>
      </c>
      <c r="J49" s="58"/>
    </row>
    <row r="50" spans="1:10" ht="15" thickBot="1" x14ac:dyDescent="0.2">
      <c r="A50" s="17" t="s">
        <v>83</v>
      </c>
      <c r="B50" s="13"/>
      <c r="C50" s="13"/>
      <c r="D50" s="13"/>
      <c r="E50" s="125"/>
      <c r="F50" s="68"/>
      <c r="G50" s="159"/>
      <c r="H50" s="134"/>
      <c r="I50" s="69"/>
    </row>
    <row r="51" spans="1:10" ht="25.25" customHeight="1" thickBot="1" x14ac:dyDescent="0.2">
      <c r="A51" s="19"/>
      <c r="F51" s="54"/>
      <c r="G51" s="1"/>
      <c r="H51" s="134"/>
      <c r="I51" s="48"/>
    </row>
    <row r="52" spans="1:10" ht="15" thickBot="1" x14ac:dyDescent="0.2">
      <c r="A52" s="155" t="s">
        <v>37</v>
      </c>
      <c r="B52" s="156"/>
      <c r="C52" s="129" t="s">
        <v>4</v>
      </c>
      <c r="D52" s="124"/>
      <c r="E52" s="15">
        <v>1</v>
      </c>
      <c r="F52" s="133">
        <v>319</v>
      </c>
      <c r="G52" s="168">
        <f t="shared" si="0"/>
        <v>319</v>
      </c>
      <c r="H52" s="134">
        <f t="shared" si="1"/>
        <v>41.47</v>
      </c>
      <c r="I52" s="47">
        <f>G52+H52</f>
        <v>360.47</v>
      </c>
    </row>
    <row r="53" spans="1:10" ht="15" thickBot="1" x14ac:dyDescent="0.2">
      <c r="A53" s="40" t="s">
        <v>52</v>
      </c>
      <c r="C53" s="57" t="s">
        <v>51</v>
      </c>
      <c r="D53" s="18"/>
      <c r="E53" s="160">
        <v>1</v>
      </c>
      <c r="F53" s="60">
        <f>30*E53</f>
        <v>30</v>
      </c>
      <c r="G53" s="61">
        <f t="shared" si="0"/>
        <v>30</v>
      </c>
      <c r="H53" s="62">
        <f t="shared" si="1"/>
        <v>3.9000000000000004</v>
      </c>
      <c r="I53" s="90">
        <f>G53+H53</f>
        <v>33.9</v>
      </c>
    </row>
    <row r="54" spans="1:10" ht="15" thickBot="1" x14ac:dyDescent="0.2">
      <c r="A54" s="17" t="s">
        <v>87</v>
      </c>
      <c r="B54" s="13"/>
      <c r="C54" s="13"/>
      <c r="D54" s="13"/>
      <c r="E54" s="125"/>
      <c r="F54" s="68"/>
      <c r="G54" s="49"/>
      <c r="H54" s="42"/>
      <c r="I54" s="69"/>
    </row>
    <row r="55" spans="1:10" x14ac:dyDescent="0.15">
      <c r="F55" s="54"/>
      <c r="G55" s="1"/>
      <c r="I55" s="48"/>
    </row>
    <row r="56" spans="1:10" thickBot="1" x14ac:dyDescent="0.2">
      <c r="A56" s="1"/>
      <c r="C56" s="49"/>
      <c r="D56" s="13"/>
      <c r="F56" s="54"/>
      <c r="G56" s="85" t="s">
        <v>68</v>
      </c>
      <c r="H56" s="86">
        <v>0</v>
      </c>
      <c r="I56" s="48"/>
    </row>
    <row r="57" spans="1:10" ht="23.25" customHeight="1" thickBot="1" x14ac:dyDescent="0.2">
      <c r="A57" s="92" t="s">
        <v>53</v>
      </c>
      <c r="B57" s="38"/>
      <c r="C57" s="30" t="s">
        <v>54</v>
      </c>
      <c r="D57" s="13"/>
      <c r="E57" s="60"/>
      <c r="F57" s="73"/>
      <c r="G57" s="74"/>
      <c r="H57" s="62">
        <f>H56*G57</f>
        <v>0</v>
      </c>
      <c r="I57" s="47">
        <f>G57+H57</f>
        <v>0</v>
      </c>
    </row>
    <row r="58" spans="1:10" ht="23.25" customHeight="1" thickBot="1" x14ac:dyDescent="0.2">
      <c r="C58" s="57" t="s">
        <v>66</v>
      </c>
      <c r="D58" s="38"/>
      <c r="E58" s="65"/>
      <c r="F58" s="73"/>
      <c r="G58" s="74"/>
      <c r="H58" s="62">
        <f>H56*G58</f>
        <v>0</v>
      </c>
      <c r="I58" s="47">
        <f>G58+H58</f>
        <v>0</v>
      </c>
    </row>
    <row r="59" spans="1:10" ht="23.25" customHeight="1" thickBot="1" x14ac:dyDescent="0.2">
      <c r="C59" s="57" t="s">
        <v>67</v>
      </c>
      <c r="D59" s="39"/>
      <c r="E59" s="14"/>
      <c r="F59" s="119"/>
      <c r="G59" s="72">
        <v>0</v>
      </c>
      <c r="H59" s="31">
        <f>H56*G59</f>
        <v>0</v>
      </c>
      <c r="I59" s="47">
        <f>G59+H59</f>
        <v>0</v>
      </c>
    </row>
    <row r="60" spans="1:10" s="78" customFormat="1" ht="19" thickBot="1" x14ac:dyDescent="0.25">
      <c r="D60" s="79" t="s">
        <v>38</v>
      </c>
      <c r="E60" s="75">
        <f>SUM(E8:E55)</f>
        <v>26</v>
      </c>
      <c r="F60" s="80">
        <f>SUM(F8:F55)</f>
        <v>5860</v>
      </c>
      <c r="G60" s="81">
        <f>SUM(G8:G59)</f>
        <v>5860</v>
      </c>
      <c r="H60" s="82">
        <f>SUM(H8:H59)</f>
        <v>761.8</v>
      </c>
      <c r="I60" s="83">
        <f>SUM(I8:I59)</f>
        <v>6621.8</v>
      </c>
    </row>
    <row r="61" spans="1:10" ht="17" customHeight="1" thickBot="1" x14ac:dyDescent="0.25">
      <c r="B61" s="1"/>
      <c r="C61" s="1"/>
      <c r="E61" s="57" t="s">
        <v>101</v>
      </c>
      <c r="F61" s="149"/>
      <c r="G61" s="18"/>
      <c r="H61" s="36"/>
      <c r="I61" s="150">
        <f>I60/G5/E60</f>
        <v>254.6846153846154</v>
      </c>
    </row>
    <row r="62" spans="1:10" x14ac:dyDescent="0.15">
      <c r="A62" s="122" t="s">
        <v>97</v>
      </c>
      <c r="B62" s="123"/>
      <c r="C62" s="1"/>
      <c r="D62" s="7"/>
      <c r="E62" s="2"/>
      <c r="F62" s="54"/>
      <c r="G62" s="1"/>
    </row>
    <row r="63" spans="1:10" x14ac:dyDescent="0.15">
      <c r="A63" s="5" t="s">
        <v>84</v>
      </c>
      <c r="B63" s="1"/>
      <c r="C63" s="1"/>
      <c r="D63" s="7"/>
      <c r="E63" s="2"/>
      <c r="F63" s="54"/>
      <c r="G63" s="1"/>
    </row>
    <row r="64" spans="1:10" x14ac:dyDescent="0.15">
      <c r="A64" s="5" t="s">
        <v>32</v>
      </c>
      <c r="B64" s="1"/>
      <c r="C64" s="1"/>
      <c r="D64" s="7"/>
      <c r="E64" s="2"/>
      <c r="F64" s="54"/>
      <c r="G64" s="1"/>
    </row>
    <row r="65" spans="1:9" ht="15" thickBot="1" x14ac:dyDescent="0.2">
      <c r="A65" s="5"/>
      <c r="B65" s="1"/>
      <c r="C65" s="1"/>
      <c r="D65" s="7"/>
      <c r="E65" s="2"/>
      <c r="F65" s="54"/>
      <c r="G65" s="1"/>
    </row>
    <row r="66" spans="1:9" ht="15" thickBot="1" x14ac:dyDescent="0.2">
      <c r="A66" s="77" t="s">
        <v>34</v>
      </c>
      <c r="B66" s="1" t="s">
        <v>35</v>
      </c>
      <c r="C66" s="1"/>
      <c r="F66" s="31"/>
      <c r="G66" s="53"/>
      <c r="H66"/>
      <c r="I66"/>
    </row>
    <row r="67" spans="1:9" x14ac:dyDescent="0.15">
      <c r="A67" s="5"/>
      <c r="B67" s="1" t="s">
        <v>72</v>
      </c>
      <c r="C67" s="1"/>
    </row>
    <row r="68" spans="1:9" ht="15" thickBot="1" x14ac:dyDescent="0.2">
      <c r="B68" s="1"/>
      <c r="C68" s="1"/>
      <c r="D68" s="1"/>
      <c r="E68" s="31"/>
      <c r="F68" s="31"/>
    </row>
    <row r="69" spans="1:9" ht="15" thickBot="1" x14ac:dyDescent="0.2">
      <c r="A69" s="5"/>
      <c r="B69" s="111" t="s">
        <v>64</v>
      </c>
      <c r="C69" s="107" t="s">
        <v>73</v>
      </c>
      <c r="D69" s="1"/>
      <c r="E69" s="31"/>
      <c r="F69" s="31"/>
    </row>
    <row r="70" spans="1:9" x14ac:dyDescent="0.15">
      <c r="B70" s="108" t="s">
        <v>104</v>
      </c>
      <c r="C70" s="115"/>
      <c r="D70" s="1"/>
      <c r="E70" s="31"/>
      <c r="F70" s="31"/>
    </row>
    <row r="71" spans="1:9" ht="16" x14ac:dyDescent="0.2">
      <c r="A71" s="5"/>
      <c r="B71" s="108" t="s">
        <v>105</v>
      </c>
      <c r="C71" s="115"/>
      <c r="D71" s="120"/>
      <c r="E71" s="121"/>
      <c r="F71" s="54"/>
      <c r="G71" s="1"/>
    </row>
    <row r="72" spans="1:9" ht="15" thickBot="1" x14ac:dyDescent="0.2">
      <c r="A72" s="5"/>
      <c r="B72" s="109" t="s">
        <v>106</v>
      </c>
      <c r="C72" s="116"/>
      <c r="D72" s="7"/>
      <c r="E72" s="2"/>
      <c r="F72" s="54"/>
      <c r="G72" s="1"/>
      <c r="I72" s="93"/>
    </row>
    <row r="73" spans="1:9" ht="17" thickBot="1" x14ac:dyDescent="0.25">
      <c r="A73" s="5"/>
      <c r="B73" s="117"/>
      <c r="C73" s="118"/>
      <c r="D73" s="1"/>
      <c r="E73" s="94" t="s">
        <v>62</v>
      </c>
      <c r="F73" s="95"/>
      <c r="G73" s="96">
        <v>0.2</v>
      </c>
      <c r="H73" s="97">
        <f>0.2*I60</f>
        <v>1324.3600000000001</v>
      </c>
      <c r="I73" s="98"/>
    </row>
    <row r="74" spans="1:9" ht="15" thickBot="1" x14ac:dyDescent="0.2">
      <c r="A74" s="5"/>
      <c r="B74" s="1"/>
      <c r="C74" s="1"/>
      <c r="D74" s="1"/>
      <c r="E74" s="99" t="s">
        <v>63</v>
      </c>
      <c r="F74" s="100"/>
      <c r="G74" s="103"/>
      <c r="H74" s="101">
        <f>I60-H73</f>
        <v>5297.4400000000005</v>
      </c>
      <c r="I74" s="102"/>
    </row>
    <row r="75" spans="1:9" x14ac:dyDescent="0.15">
      <c r="A75" s="104" t="s">
        <v>22</v>
      </c>
      <c r="B75" s="1" t="s">
        <v>23</v>
      </c>
      <c r="D75" s="1"/>
      <c r="E75" s="7"/>
      <c r="F75" s="56"/>
      <c r="G75" s="3"/>
      <c r="H75" s="2"/>
      <c r="I75" s="2"/>
    </row>
    <row r="76" spans="1:9" x14ac:dyDescent="0.15">
      <c r="A76" s="105" t="s">
        <v>25</v>
      </c>
      <c r="B76" s="1" t="s">
        <v>45</v>
      </c>
      <c r="D76" s="1"/>
      <c r="E76" s="7"/>
      <c r="F76" s="54"/>
      <c r="G76" s="3"/>
      <c r="H76" s="2"/>
      <c r="I76" s="2"/>
    </row>
    <row r="77" spans="1:9" x14ac:dyDescent="0.15">
      <c r="A77" s="105" t="s">
        <v>24</v>
      </c>
      <c r="B77" s="1" t="s">
        <v>70</v>
      </c>
      <c r="D77" s="1"/>
      <c r="E77" s="7"/>
      <c r="F77" s="54"/>
      <c r="G77" s="3"/>
      <c r="H77" s="2"/>
      <c r="I77" s="2"/>
    </row>
    <row r="78" spans="1:9" ht="15" thickBot="1" x14ac:dyDescent="0.2">
      <c r="A78" s="106"/>
      <c r="B78" s="1" t="s">
        <v>74</v>
      </c>
      <c r="F78" s="31"/>
    </row>
    <row r="79" spans="1:9" x14ac:dyDescent="0.15">
      <c r="A79" s="6"/>
      <c r="B79" s="1" t="s">
        <v>71</v>
      </c>
      <c r="F79" s="31"/>
    </row>
    <row r="80" spans="1:9" x14ac:dyDescent="0.15">
      <c r="A80" s="6"/>
      <c r="B80" s="1"/>
      <c r="C80" s="1"/>
    </row>
    <row r="81" spans="1:3" x14ac:dyDescent="0.15">
      <c r="A81" s="5" t="s">
        <v>65</v>
      </c>
      <c r="C81" s="6" t="s">
        <v>21</v>
      </c>
    </row>
    <row r="82" spans="1:3" ht="13" x14ac:dyDescent="0.15">
      <c r="A82" s="27" t="s">
        <v>20</v>
      </c>
    </row>
    <row r="84" spans="1:3" x14ac:dyDescent="0.15">
      <c r="A84" s="5"/>
    </row>
  </sheetData>
  <sheetProtection selectLockedCells="1"/>
  <protectedRanges>
    <protectedRange sqref="E9 E29 E18 C57 E36 E33 E41" name="Opt Gäste"/>
    <protectedRange sqref="G5" name="Anzahl Nächte"/>
    <protectedRange sqref="E84:E65555 E10:E17 E1:E3 E5:E8 D66 B69:B72 E71:E72 E75:E79 E81:E82 E35 E27:E28 E19:E24 E37:E40 E42:E65" name="Gäste"/>
    <protectedRange sqref="E25:E26 E30:E32 E34" name="Gäste_1"/>
  </protectedRanges>
  <phoneticPr fontId="6" type="noConversion"/>
  <hyperlinks>
    <hyperlink ref="A82" r:id="rId1" xr:uid="{00000000-0004-0000-0000-000000000000}"/>
  </hyperlinks>
  <pageMargins left="0.75" right="0.75" top="1" bottom="1" header="0.5" footer="0.5"/>
  <pageSetup scale="57" orientation="portrait" horizontalDpi="360" verticalDpi="36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Meyer</dc:creator>
  <cp:lastModifiedBy>Koch Simon</cp:lastModifiedBy>
  <cp:lastPrinted>2016-05-14T20:42:23Z</cp:lastPrinted>
  <dcterms:created xsi:type="dcterms:W3CDTF">2007-03-12T15:04:28Z</dcterms:created>
  <dcterms:modified xsi:type="dcterms:W3CDTF">2026-02-16T22:27:25Z</dcterms:modified>
</cp:coreProperties>
</file>